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RR\"/>
    </mc:Choice>
  </mc:AlternateContent>
  <bookViews>
    <workbookView xWindow="0" yWindow="0" windowWidth="0" windowHeight="0"/>
  </bookViews>
  <sheets>
    <sheet name="Rekapitulácia stavby" sheetId="1" r:id="rId1"/>
    <sheet name="06A - Rekonštrukcia chodn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'06A - Rekonštrukcia chodn...'!$C$116:$K$138</definedName>
    <definedName name="_xlnm.Print_Area" localSheetId="1">'06A - Rekonštrukcia chodn...'!$C$4:$J$76,'06A - Rekonštrukcia chodn...'!$C$82:$J$100,'06A - Rekonštrukcia chodn...'!$C$106:$J$138</definedName>
    <definedName name="_xlnm.Print_Titles" localSheetId="1">'06A - Rekonštrukcia chodn...'!$116:$116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38"/>
  <c r="BH138"/>
  <c r="BG138"/>
  <c r="BE138"/>
  <c r="T138"/>
  <c r="T137"/>
  <c r="R138"/>
  <c r="R137"/>
  <c r="P138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J113"/>
  <c r="F113"/>
  <c r="F111"/>
  <c r="E109"/>
  <c r="J89"/>
  <c r="F89"/>
  <c r="F87"/>
  <c r="E85"/>
  <c r="J22"/>
  <c r="E22"/>
  <c r="J114"/>
  <c r="J21"/>
  <c r="J16"/>
  <c r="E16"/>
  <c r="F90"/>
  <c r="J15"/>
  <c r="J10"/>
  <c r="J111"/>
  <c i="1" r="L90"/>
  <c r="AM90"/>
  <c r="AM89"/>
  <c r="L89"/>
  <c r="AM87"/>
  <c r="L87"/>
  <c r="L85"/>
  <c r="L84"/>
  <c i="2" r="J136"/>
  <c r="BK134"/>
  <c r="BK131"/>
  <c r="BK128"/>
  <c r="BK126"/>
  <c r="J123"/>
  <c r="J121"/>
  <c r="BK138"/>
  <c r="BK133"/>
  <c r="J131"/>
  <c r="J130"/>
  <c r="J127"/>
  <c r="J124"/>
  <c r="BK122"/>
  <c r="BK120"/>
  <c i="1" r="AS94"/>
  <c i="2" r="J138"/>
  <c r="BK135"/>
  <c r="J135"/>
  <c r="J134"/>
  <c r="J133"/>
  <c r="J132"/>
  <c r="BK130"/>
  <c r="J126"/>
  <c r="BK123"/>
  <c r="BK121"/>
  <c r="J120"/>
  <c r="BK136"/>
  <c r="BK132"/>
  <c r="J128"/>
  <c r="BK127"/>
  <c r="BK124"/>
  <c r="J122"/>
  <c l="1" r="BK119"/>
  <c r="J119"/>
  <c r="J96"/>
  <c r="P119"/>
  <c r="R119"/>
  <c r="T119"/>
  <c r="BK125"/>
  <c r="J125"/>
  <c r="J97"/>
  <c r="P125"/>
  <c r="R125"/>
  <c r="T125"/>
  <c r="P129"/>
  <c r="BK129"/>
  <c r="J129"/>
  <c r="J98"/>
  <c r="T129"/>
  <c r="R129"/>
  <c r="J87"/>
  <c r="F114"/>
  <c r="BF121"/>
  <c r="BF127"/>
  <c r="BF128"/>
  <c r="BF131"/>
  <c r="BF133"/>
  <c r="BF136"/>
  <c r="BK137"/>
  <c r="J137"/>
  <c r="J99"/>
  <c r="J90"/>
  <c r="BF124"/>
  <c r="BF135"/>
  <c r="BF138"/>
  <c r="BF122"/>
  <c r="BF123"/>
  <c r="BF126"/>
  <c r="BF132"/>
  <c r="BF134"/>
  <c r="BF120"/>
  <c r="BF130"/>
  <c r="F34"/>
  <c i="1" r="BC95"/>
  <c r="BC94"/>
  <c r="AY94"/>
  <c i="2" r="F35"/>
  <c i="1" r="BD95"/>
  <c r="BD94"/>
  <c r="W33"/>
  <c i="2" r="J31"/>
  <c i="1" r="AV95"/>
  <c i="2" r="F33"/>
  <c i="1" r="BB95"/>
  <c r="BB94"/>
  <c r="W31"/>
  <c i="2" r="F31"/>
  <c i="1" r="AZ95"/>
  <c r="AZ94"/>
  <c r="W29"/>
  <c i="2" l="1" r="R118"/>
  <c r="R117"/>
  <c r="P118"/>
  <c r="P117"/>
  <c i="1" r="AU95"/>
  <c i="2" r="T118"/>
  <c r="T117"/>
  <c r="BK118"/>
  <c r="BK117"/>
  <c r="J117"/>
  <c r="J28"/>
  <c i="1" r="AG95"/>
  <c r="AG94"/>
  <c r="W32"/>
  <c i="2" r="F32"/>
  <c i="1" r="BA95"/>
  <c r="BA94"/>
  <c r="W30"/>
  <c r="AU94"/>
  <c r="AX94"/>
  <c i="2" r="J32"/>
  <c i="1" r="AW95"/>
  <c r="AT95"/>
  <c r="AV94"/>
  <c r="AK29"/>
  <c i="2" l="1" r="J37"/>
  <c r="J118"/>
  <c r="J95"/>
  <c i="1" r="AN95"/>
  <c i="2" r="J94"/>
  <c i="1" r="AK26"/>
  <c r="AW94"/>
  <c r="AK30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<sst xmlns="http://schemas.openxmlformats.org/spreadsheetml/2006/main">
  <si>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</si>
  <si>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</si>
  <si>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</si>
  <si>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</si>
  <si>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</si>
  <si>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{e69f778f-fcda-4963-bc89-c95141ed54df}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</si>
  <si>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</si>
  <si>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</si>
  <si>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</si>
  <si>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</si>
  <si>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</si>
  <si>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</si>
  <si>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06A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</si>
  <si>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</si>
  <si>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</si>
  <si>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chodníka pri Základnej škole v obci Kračunovce</t>
  </si>
  <si>
    <t>JKSO:</t>
  </si>
  <si>
    <t>KS:</t>
  </si>
  <si>
    <t>Miesto:</t>
  </si>
  <si>
    <t>Kračunovce</t>
  </si>
  <si>
    <t>Dátum:</t>
  </si>
  <si>
    <t>1. 4. 2021</t>
  </si>
  <si>
    <t>Objednávateľ:</t>
  </si>
  <si>
    <t>IČO:</t>
  </si>
  <si>
    <t>Obec Kračunovce</t>
  </si>
  <si>
    <t>IČ DPH:</t>
  </si>
  <si>
    <t>Zhotoviteľ:</t>
  </si>
  <si>
    <t>Vyplň údaj</t>
  </si>
  <si>
    <t>Projektant:</t>
  </si>
  <si>
    <t>Ing. Marek MEDOŇ</t>
  </si>
  <si>
    <t>True</t>
  </si>
  <si>
    <t>0,01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</si>
  <si>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</si>
  <si>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</si>
  <si>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</si>
  <si>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</si>
  <si>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</si>
  <si>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</si>
  <si>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</si>
  <si>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</si>
  <si>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</si>
  <si>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</si>
  <si>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</si>
  <si>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</si>
  <si>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</si>
  <si>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</si>
  <si>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</si>
  <si>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</si>
  <si>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</si>
  <si>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</si>
  <si>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</si>
  <si>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</si>
  <si>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</si>
  <si>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</si>
  <si>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</si>
  <si>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</si>
  <si>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</si>
  <si>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</si>
  <si>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</si>
  <si>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</si>
  <si>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</si>
  <si>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</si>
  <si>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</si>
  <si>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</si>
  <si>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</si>
  <si>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</si>
  <si>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</si>
  <si>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</si>
  <si>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</si>
  <si>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</si>
  <si>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</si>
  <si>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</si>
  <si>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</si>
  <si>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</si>
  <si>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</si>
  <si>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</si>
  <si>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</si>
  <si>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</si>
  <si>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</si>
  <si>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</si>
  <si>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</si>
  <si>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</si>
  <si>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</si>
  <si>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</si>
  <si>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</si>
  <si>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</si>
  <si>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</si>
  <si>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</si>
  <si>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</si>
  <si>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</si>
  <si>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</si>
  <si>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9 - Ostatné konštrukcie a práce-búranie</t>
  </si>
  <si>
    <t xml:space="preserve">    99 - Presun hmôt HSV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</si>
  <si>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</si>
  <si>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</si>
  <si>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</si>
  <si>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</si>
  <si>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</si>
  <si>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</si>
  <si>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</si>
  <si>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</si>
  <si>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</si>
  <si>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</si>
  <si>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</si>
  <si>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</si>
  <si>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</si>
  <si>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</si>
  <si>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</si>
  <si>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</si>
  <si>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</si>
  <si>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113206111.S</t>
  </si>
  <si>
    <t xml:space="preserve">Vytrhanie obrúb betónových, s vybúraním lôžka, z krajníkov alebo obrubníkov stojatých,  -0,14500t</t>
  </si>
  <si>
    <t>m</t>
  </si>
  <si>
    <t>4</t>
  </si>
  <si>
    <t>2</t>
  </si>
  <si>
    <t>221296835</t>
  </si>
  <si>
    <t>132201101.S</t>
  </si>
  <si>
    <t>Výkop ryhy do šírky 600 mm v horn.3 do 100 m3</t>
  </si>
  <si>
    <t>m3</t>
  </si>
  <si>
    <t>1803618206</t>
  </si>
  <si>
    <t>3</t>
  </si>
  <si>
    <t>132201109.S</t>
  </si>
  <si>
    <t>Príplatok k cene za lepivosť pri hĺbení rýh šírky do 600 mm zapažených i nezapažených s urovnaním dna v hornine 3</t>
  </si>
  <si>
    <t>-1831187283</t>
  </si>
  <si>
    <t>162301102.S</t>
  </si>
  <si>
    <t>Vodorovné premiestnenie výkopku po spevnenej ceste z horniny tr.1-4, do 100 m3 na vzdialenosť do 1000 m</t>
  </si>
  <si>
    <t>-1983794997</t>
  </si>
  <si>
    <t>5</t>
  </si>
  <si>
    <t>171201201.S</t>
  </si>
  <si>
    <t>Uloženie sypaniny na skládky do 100 m3</t>
  </si>
  <si>
    <t>-942605007</t>
  </si>
  <si>
    <t>Komunikácie</t>
  </si>
  <si>
    <t>6</t>
  </si>
  <si>
    <t>572754111.S</t>
  </si>
  <si>
    <t>Vyrovnanie povrchu doterajších krytov asfaltovým betónom AC hr. od 20 do 40 mm</t>
  </si>
  <si>
    <t>m2</t>
  </si>
  <si>
    <t>627052971</t>
  </si>
  <si>
    <t>7</t>
  </si>
  <si>
    <t>573231107.S</t>
  </si>
  <si>
    <t>Postrek asfaltový spojovací bez posypu kamenivom z cestnej emulzie v množstve 0,50 kg/m2</t>
  </si>
  <si>
    <t>1423899578</t>
  </si>
  <si>
    <t>8</t>
  </si>
  <si>
    <t>577144231.S</t>
  </si>
  <si>
    <t>Asfaltový betón vrstva obrusná AC 11 O v pruhu š. do 3 m z nemodifik. asfaltu tr. II, po zhutnení hr. 50 mm</t>
  </si>
  <si>
    <t>1855901342</t>
  </si>
  <si>
    <t>9</t>
  </si>
  <si>
    <t>Ostatné konštrukcie a práce-búranie</t>
  </si>
  <si>
    <t>916362112.S</t>
  </si>
  <si>
    <t>Osadenie cestného obrubníka betónového stojatého do lôžka z betónu prostého tr. C 16/20 s bočnou oporou</t>
  </si>
  <si>
    <t>677994255</t>
  </si>
  <si>
    <t>10</t>
  </si>
  <si>
    <t>M</t>
  </si>
  <si>
    <t>592170002400.S</t>
  </si>
  <si>
    <t>Obrubník cestný nábehový, lxšxv 1000x200x150(100) mm</t>
  </si>
  <si>
    <t>ks</t>
  </si>
  <si>
    <t>-1759864447</t>
  </si>
  <si>
    <t>11</t>
  </si>
  <si>
    <t>917862112.S</t>
  </si>
  <si>
    <t>Osadenie chodník. obrubníka betónového stojatého do lôžka z betónu prosteho tr. C 16/20 s bočnou oporou</t>
  </si>
  <si>
    <t>1022778932</t>
  </si>
  <si>
    <t>12</t>
  </si>
  <si>
    <t>592170001210</t>
  </si>
  <si>
    <t>Obrubník parkový, lxšxv 1000x80x250 mm</t>
  </si>
  <si>
    <t>940849108</t>
  </si>
  <si>
    <t>13</t>
  </si>
  <si>
    <t>919735111.S</t>
  </si>
  <si>
    <t>Rezanie existujúceho asfaltového krytu alebo podkladu hĺbky do 50 mm</t>
  </si>
  <si>
    <t>-1820628402</t>
  </si>
  <si>
    <t>14</t>
  </si>
  <si>
    <t>938908411.S</t>
  </si>
  <si>
    <t>Očistenie povrchu krytu alebo podkladu asfaltového, betónového alebo dláždeného tlakom vody</t>
  </si>
  <si>
    <t>-2129094988</t>
  </si>
  <si>
    <t>15</t>
  </si>
  <si>
    <t>979082213.S</t>
  </si>
  <si>
    <t>Vodorovná doprava sutiny so zložením a hrubým urovnaním na vzdialenosť do 1 km</t>
  </si>
  <si>
    <t>t</t>
  </si>
  <si>
    <t>1600422620</t>
  </si>
  <si>
    <t>99</t>
  </si>
  <si>
    <t xml:space="preserve">Presun hmôt HSV   </t>
  </si>
  <si>
    <t>16</t>
  </si>
  <si>
    <t>998225111.S</t>
  </si>
  <si>
    <t>Presun hmôt pre pozemnú komunikáciu a letisko s krytom asfaltovým akejkoľvek dĺžky objektu</t>
  </si>
  <si>
    <t>1405289278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</si>
</sst>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167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167" fontId="30" fillId="2" borderId="22" xfId="0" applyNumberFormat="1" applyFont="1" applyFill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31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31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0.20000000000000001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0.20000000000000001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0.20000000000000001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0.20000000000000001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11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06A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14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Rekonštrukcia chodníka pri Základnej škole v obci Kračunovce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18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Kračunovce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20</v>
      </c>
      <c r="AJ87" s="37"/>
      <c r="AK87" s="37"/>
      <c r="AL87" s="37"/>
      <c r="AM87" s="76" t="str">
        <f>IF(AN8= "","",AN8)</f>
        <v>1. 4. 2021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22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Obec Kračunovce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28</v>
      </c>
      <c r="AJ89" s="37"/>
      <c r="AK89" s="37"/>
      <c r="AL89" s="37"/>
      <c r="AM89" s="77" t="str">
        <f>IF(E17="","",E17)</f>
        <v>Ing. Marek MEDOŇ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26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24.75" customHeight="1">
      <c r="A95" s="115" t="s">
        <v>78</v>
      </c>
      <c r="B95" s="116"/>
      <c r="C95" s="117"/>
      <c r="D95" s="118" t="s">
        <v>12</v>
      </c>
      <c r="E95" s="118"/>
      <c r="F95" s="118"/>
      <c r="G95" s="118"/>
      <c r="H95" s="118"/>
      <c r="I95" s="119"/>
      <c r="J95" s="118" t="s">
        <v>15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'06A - Rekonštrukcia chodn...'!J28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'06A - Rekonštrukcia chodn...'!P117</f>
        <v>0</v>
      </c>
      <c r="AV95" s="124">
        <f>'06A - Rekonštrukcia chodn...'!J31</f>
        <v>0</v>
      </c>
      <c r="AW95" s="124">
        <f>'06A - Rekonštrukcia chodn...'!J32</f>
        <v>0</v>
      </c>
      <c r="AX95" s="124">
        <f>'06A - Rekonštrukcia chodn...'!J33</f>
        <v>0</v>
      </c>
      <c r="AY95" s="124">
        <f>'06A - Rekonštrukcia chodn...'!J34</f>
        <v>0</v>
      </c>
      <c r="AZ95" s="124">
        <f>'06A - Rekonštrukcia chodn...'!F31</f>
        <v>0</v>
      </c>
      <c r="BA95" s="124">
        <f>'06A - Rekonštrukcia chodn...'!F32</f>
        <v>0</v>
      </c>
      <c r="BB95" s="124">
        <f>'06A - Rekonštrukcia chodn...'!F33</f>
        <v>0</v>
      </c>
      <c r="BC95" s="124">
        <f>'06A - Rekonštrukcia chodn...'!F34</f>
        <v>0</v>
      </c>
      <c r="BD95" s="126">
        <f>'06A - Rekonštrukcia chodn...'!F35</f>
        <v>0</v>
      </c>
      <c r="BE95" s="7"/>
      <c r="BT95" s="127" t="s">
        <v>80</v>
      </c>
      <c r="BU95" s="127" t="s">
        <v>81</v>
      </c>
      <c r="BV95" s="127" t="s">
        <v>76</v>
      </c>
      <c r="BW95" s="127" t="s">
        <v>5</v>
      </c>
      <c r="BX95" s="127" t="s">
        <v>77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Y02O7iBdqHTnaaP7JRBGDVP91fh2SXketAnsCJ11gVGqjfm1bMuwHZ0mX5HJ6sX046iF7Upb7txRXsNHTaFrXA==" hashValue="eYk5LkE9pX+Z23RxymWObDWj61Slj5j7rAOizPX79J/ROGp7T4tZFrRRnt6wlQkuS+NrDMM+J1aMC2oEyrgmf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6A - Rekonštrukcia chod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75</v>
      </c>
    </row>
    <row r="4" s="1" customFormat="1" ht="24.96" customHeight="1">
      <c r="B4" s="17"/>
      <c r="D4" s="130" t="s">
        <v>82</v>
      </c>
      <c r="L4" s="17"/>
      <c r="M4" s="131" t="s">
        <v>9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14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30" customHeight="1">
      <c r="A7" s="35"/>
      <c r="B7" s="41"/>
      <c r="C7" s="35"/>
      <c r="D7" s="35"/>
      <c r="E7" s="133" t="s">
        <v>15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16</v>
      </c>
      <c r="E9" s="35"/>
      <c r="F9" s="134" t="s">
        <v>1</v>
      </c>
      <c r="G9" s="35"/>
      <c r="H9" s="35"/>
      <c r="I9" s="132" t="s">
        <v>17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18</v>
      </c>
      <c r="E10" s="35"/>
      <c r="F10" s="134" t="s">
        <v>19</v>
      </c>
      <c r="G10" s="35"/>
      <c r="H10" s="35"/>
      <c r="I10" s="132" t="s">
        <v>20</v>
      </c>
      <c r="J10" s="135" t="str">
        <f>'Rekapitulácia stavby'!AN8</f>
        <v>1. 4. 2021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22</v>
      </c>
      <c r="E12" s="35"/>
      <c r="F12" s="35"/>
      <c r="G12" s="35"/>
      <c r="H12" s="35"/>
      <c r="I12" s="132" t="s">
        <v>23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24</v>
      </c>
      <c r="F13" s="35"/>
      <c r="G13" s="35"/>
      <c r="H13" s="35"/>
      <c r="I13" s="132" t="s">
        <v>25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26</v>
      </c>
      <c r="E15" s="35"/>
      <c r="F15" s="35"/>
      <c r="G15" s="35"/>
      <c r="H15" s="35"/>
      <c r="I15" s="132" t="s">
        <v>23</v>
      </c>
      <c r="J15" s="30" t="str">
        <f>'Rekapitulácia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'Rekapitulácia stavby'!E14</f>
        <v>Vyplň údaj</v>
      </c>
      <c r="F16" s="134"/>
      <c r="G16" s="134"/>
      <c r="H16" s="134"/>
      <c r="I16" s="132" t="s">
        <v>25</v>
      </c>
      <c r="J16" s="30" t="str">
        <f>'Rekapitulácia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28</v>
      </c>
      <c r="E18" s="35"/>
      <c r="F18" s="35"/>
      <c r="G18" s="35"/>
      <c r="H18" s="35"/>
      <c r="I18" s="132" t="s">
        <v>23</v>
      </c>
      <c r="J18" s="134" t="s">
        <v>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29</v>
      </c>
      <c r="F19" s="35"/>
      <c r="G19" s="35"/>
      <c r="H19" s="35"/>
      <c r="I19" s="132" t="s">
        <v>25</v>
      </c>
      <c r="J19" s="134" t="s">
        <v>1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32</v>
      </c>
      <c r="E21" s="35"/>
      <c r="F21" s="35"/>
      <c r="G21" s="35"/>
      <c r="H21" s="35"/>
      <c r="I21" s="132" t="s">
        <v>23</v>
      </c>
      <c r="J21" s="134" t="str">
        <f>IF('Rekapitulácia stavby'!AN19="","",'Rekapitulácia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IF('Rekapitulácia stavby'!E20="","",'Rekapitulácia stavby'!E20)</f>
        <v xml:space="preserve"> </v>
      </c>
      <c r="F22" s="35"/>
      <c r="G22" s="35"/>
      <c r="H22" s="35"/>
      <c r="I22" s="132" t="s">
        <v>25</v>
      </c>
      <c r="J22" s="134" t="str">
        <f>IF('Rekapitulácia stavby'!AN20="","",'Rekapitulácia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34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35</v>
      </c>
      <c r="E28" s="35"/>
      <c r="F28" s="35"/>
      <c r="G28" s="35"/>
      <c r="H28" s="35"/>
      <c r="I28" s="35"/>
      <c r="J28" s="142">
        <f>ROUND(J117,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37</v>
      </c>
      <c r="G30" s="35"/>
      <c r="H30" s="35"/>
      <c r="I30" s="143" t="s">
        <v>36</v>
      </c>
      <c r="J30" s="143" t="s">
        <v>38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39</v>
      </c>
      <c r="E31" s="132" t="s">
        <v>40</v>
      </c>
      <c r="F31" s="145">
        <f>ROUND((SUM(BE117:BE138)),  2)</f>
        <v>0</v>
      </c>
      <c r="G31" s="35"/>
      <c r="H31" s="35"/>
      <c r="I31" s="146">
        <v>0.20000000000000001</v>
      </c>
      <c r="J31" s="145">
        <f>ROUND(((SUM(BE117:BE138))*I31),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41</v>
      </c>
      <c r="F32" s="145">
        <f>ROUND((SUM(BF117:BF138)),  2)</f>
        <v>0</v>
      </c>
      <c r="G32" s="35"/>
      <c r="H32" s="35"/>
      <c r="I32" s="146">
        <v>0.20000000000000001</v>
      </c>
      <c r="J32" s="145">
        <f>ROUND(((SUM(BF117:BF138))*I32),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42</v>
      </c>
      <c r="F33" s="145">
        <f>ROUND((SUM(BG117:BG138)),  2)</f>
        <v>0</v>
      </c>
      <c r="G33" s="35"/>
      <c r="H33" s="35"/>
      <c r="I33" s="146">
        <v>0.20000000000000001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43</v>
      </c>
      <c r="F34" s="145">
        <f>ROUND((SUM(BH117:BH138)),  2)</f>
        <v>0</v>
      </c>
      <c r="G34" s="35"/>
      <c r="H34" s="35"/>
      <c r="I34" s="146">
        <v>0.20000000000000001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44</v>
      </c>
      <c r="F35" s="145">
        <f>ROUND((SUM(BI117:BI138)),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45</v>
      </c>
      <c r="E37" s="149"/>
      <c r="F37" s="149"/>
      <c r="G37" s="150" t="s">
        <v>46</v>
      </c>
      <c r="H37" s="151" t="s">
        <v>47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48</v>
      </c>
      <c r="E50" s="155"/>
      <c r="F50" s="155"/>
      <c r="G50" s="154" t="s">
        <v>49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50</v>
      </c>
      <c r="E61" s="157"/>
      <c r="F61" s="158" t="s">
        <v>51</v>
      </c>
      <c r="G61" s="156" t="s">
        <v>50</v>
      </c>
      <c r="H61" s="157"/>
      <c r="I61" s="157"/>
      <c r="J61" s="159" t="s">
        <v>51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52</v>
      </c>
      <c r="E65" s="160"/>
      <c r="F65" s="160"/>
      <c r="G65" s="154" t="s">
        <v>53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50</v>
      </c>
      <c r="E76" s="157"/>
      <c r="F76" s="158" t="s">
        <v>51</v>
      </c>
      <c r="G76" s="156" t="s">
        <v>50</v>
      </c>
      <c r="H76" s="157"/>
      <c r="I76" s="157"/>
      <c r="J76" s="159" t="s">
        <v>51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14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30" customHeight="1">
      <c r="A85" s="35"/>
      <c r="B85" s="36"/>
      <c r="C85" s="37"/>
      <c r="D85" s="37"/>
      <c r="E85" s="73" t="str">
        <f>E7</f>
        <v>Rekonštrukcia chodníka pri Základnej škole v obci Kračunovce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18</v>
      </c>
      <c r="D87" s="37"/>
      <c r="E87" s="37"/>
      <c r="F87" s="24" t="str">
        <f>F10</f>
        <v>Kračunovce</v>
      </c>
      <c r="G87" s="37"/>
      <c r="H87" s="37"/>
      <c r="I87" s="29" t="s">
        <v>20</v>
      </c>
      <c r="J87" s="76" t="str">
        <f>IF(J10="","",J10)</f>
        <v>1. 4. 2021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22</v>
      </c>
      <c r="D89" s="37"/>
      <c r="E89" s="37"/>
      <c r="F89" s="24" t="str">
        <f>E13</f>
        <v>Obec Kračunovce</v>
      </c>
      <c r="G89" s="37"/>
      <c r="H89" s="37"/>
      <c r="I89" s="29" t="s">
        <v>28</v>
      </c>
      <c r="J89" s="33" t="str">
        <f>E19</f>
        <v>Ing. Marek MEDOŇ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26</v>
      </c>
      <c r="D90" s="37"/>
      <c r="E90" s="37"/>
      <c r="F90" s="24" t="str">
        <f>IF(E16="","",E16)</f>
        <v>Vyplň údaj</v>
      </c>
      <c r="G90" s="37"/>
      <c r="H90" s="37"/>
      <c r="I90" s="29" t="s">
        <v>32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84</v>
      </c>
      <c r="D92" s="166"/>
      <c r="E92" s="166"/>
      <c r="F92" s="166"/>
      <c r="G92" s="166"/>
      <c r="H92" s="166"/>
      <c r="I92" s="166"/>
      <c r="J92" s="167" t="s">
        <v>85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86</v>
      </c>
      <c r="D94" s="37"/>
      <c r="E94" s="37"/>
      <c r="F94" s="37"/>
      <c r="G94" s="37"/>
      <c r="H94" s="37"/>
      <c r="I94" s="37"/>
      <c r="J94" s="107">
        <f>J117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87</v>
      </c>
    </row>
    <row r="95" s="9" customFormat="1" ht="24.96" customHeight="1">
      <c r="A95" s="9"/>
      <c r="B95" s="169"/>
      <c r="C95" s="170"/>
      <c r="D95" s="171" t="s">
        <v>88</v>
      </c>
      <c r="E95" s="172"/>
      <c r="F95" s="172"/>
      <c r="G95" s="172"/>
      <c r="H95" s="172"/>
      <c r="I95" s="172"/>
      <c r="J95" s="173">
        <f>J118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89</v>
      </c>
      <c r="E96" s="178"/>
      <c r="F96" s="178"/>
      <c r="G96" s="178"/>
      <c r="H96" s="178"/>
      <c r="I96" s="178"/>
      <c r="J96" s="179">
        <f>J119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90</v>
      </c>
      <c r="E97" s="178"/>
      <c r="F97" s="178"/>
      <c r="G97" s="178"/>
      <c r="H97" s="178"/>
      <c r="I97" s="178"/>
      <c r="J97" s="179">
        <f>J125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91</v>
      </c>
      <c r="E98" s="178"/>
      <c r="F98" s="178"/>
      <c r="G98" s="178"/>
      <c r="H98" s="178"/>
      <c r="I98" s="178"/>
      <c r="J98" s="179">
        <f>J129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92</v>
      </c>
      <c r="E99" s="178"/>
      <c r="F99" s="178"/>
      <c r="G99" s="178"/>
      <c r="H99" s="178"/>
      <c r="I99" s="178"/>
      <c r="J99" s="179">
        <f>J137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93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14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30" customHeight="1">
      <c r="A109" s="35"/>
      <c r="B109" s="36"/>
      <c r="C109" s="37"/>
      <c r="D109" s="37"/>
      <c r="E109" s="73" t="str">
        <f>E7</f>
        <v>Rekonštrukcia chodníka pri Základnej škole v obci Kračunovce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18</v>
      </c>
      <c r="D111" s="37"/>
      <c r="E111" s="37"/>
      <c r="F111" s="24" t="str">
        <f>F10</f>
        <v>Kračunovce</v>
      </c>
      <c r="G111" s="37"/>
      <c r="H111" s="37"/>
      <c r="I111" s="29" t="s">
        <v>20</v>
      </c>
      <c r="J111" s="76" t="str">
        <f>IF(J10="","",J10)</f>
        <v>1. 4. 2021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22</v>
      </c>
      <c r="D113" s="37"/>
      <c r="E113" s="37"/>
      <c r="F113" s="24" t="str">
        <f>E13</f>
        <v>Obec Kračunovce</v>
      </c>
      <c r="G113" s="37"/>
      <c r="H113" s="37"/>
      <c r="I113" s="29" t="s">
        <v>28</v>
      </c>
      <c r="J113" s="33" t="str">
        <f>E19</f>
        <v>Ing. Marek MEDOŇ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26</v>
      </c>
      <c r="D114" s="37"/>
      <c r="E114" s="37"/>
      <c r="F114" s="24" t="str">
        <f>IF(E16="","",E16)</f>
        <v>Vyplň údaj</v>
      </c>
      <c r="G114" s="37"/>
      <c r="H114" s="37"/>
      <c r="I114" s="29" t="s">
        <v>32</v>
      </c>
      <c r="J114" s="33" t="str">
        <f>E22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181"/>
      <c r="B116" s="182"/>
      <c r="C116" s="183" t="s">
        <v>94</v>
      </c>
      <c r="D116" s="184" t="s">
        <v>60</v>
      </c>
      <c r="E116" s="184" t="s">
        <v>56</v>
      </c>
      <c r="F116" s="184" t="s">
        <v>57</v>
      </c>
      <c r="G116" s="184" t="s">
        <v>95</v>
      </c>
      <c r="H116" s="184" t="s">
        <v>96</v>
      </c>
      <c r="I116" s="184" t="s">
        <v>97</v>
      </c>
      <c r="J116" s="185" t="s">
        <v>85</v>
      </c>
      <c r="K116" s="186" t="s">
        <v>98</v>
      </c>
      <c r="L116" s="187"/>
      <c r="M116" s="97" t="s">
        <v>1</v>
      </c>
      <c r="N116" s="98" t="s">
        <v>39</v>
      </c>
      <c r="O116" s="98" t="s">
        <v>99</v>
      </c>
      <c r="P116" s="98" t="s">
        <v>100</v>
      </c>
      <c r="Q116" s="98" t="s">
        <v>101</v>
      </c>
      <c r="R116" s="98" t="s">
        <v>102</v>
      </c>
      <c r="S116" s="98" t="s">
        <v>103</v>
      </c>
      <c r="T116" s="99" t="s">
        <v>104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35"/>
      <c r="B117" s="36"/>
      <c r="C117" s="104" t="s">
        <v>86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84.235476000000006</v>
      </c>
      <c r="S117" s="101"/>
      <c r="T117" s="191">
        <f>T118</f>
        <v>27.549999999999997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74</v>
      </c>
      <c r="AU117" s="14" t="s">
        <v>87</v>
      </c>
      <c r="BK117" s="192">
        <f>BK118</f>
        <v>0</v>
      </c>
    </row>
    <row r="118" s="12" customFormat="1" ht="25.92" customHeight="1">
      <c r="A118" s="12"/>
      <c r="B118" s="193"/>
      <c r="C118" s="194"/>
      <c r="D118" s="195" t="s">
        <v>74</v>
      </c>
      <c r="E118" s="196" t="s">
        <v>105</v>
      </c>
      <c r="F118" s="196" t="s">
        <v>106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P119+P125+P129+P137</f>
        <v>0</v>
      </c>
      <c r="Q118" s="201"/>
      <c r="R118" s="202">
        <f>R119+R125+R129+R137</f>
        <v>84.235476000000006</v>
      </c>
      <c r="S118" s="201"/>
      <c r="T118" s="203">
        <f>T119+T125+T129+T137</f>
        <v>27.549999999999997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4" t="s">
        <v>80</v>
      </c>
      <c r="AT118" s="205" t="s">
        <v>74</v>
      </c>
      <c r="AU118" s="205" t="s">
        <v>75</v>
      </c>
      <c r="AY118" s="204" t="s">
        <v>107</v>
      </c>
      <c r="BK118" s="206">
        <f>BK119+BK125+BK129+BK137</f>
        <v>0</v>
      </c>
    </row>
    <row r="119" s="12" customFormat="1" ht="22.8" customHeight="1">
      <c r="A119" s="12"/>
      <c r="B119" s="193"/>
      <c r="C119" s="194"/>
      <c r="D119" s="195" t="s">
        <v>74</v>
      </c>
      <c r="E119" s="207" t="s">
        <v>80</v>
      </c>
      <c r="F119" s="207" t="s">
        <v>108</v>
      </c>
      <c r="G119" s="194"/>
      <c r="H119" s="194"/>
      <c r="I119" s="197"/>
      <c r="J119" s="208">
        <f>BK119</f>
        <v>0</v>
      </c>
      <c r="K119" s="194"/>
      <c r="L119" s="199"/>
      <c r="M119" s="200"/>
      <c r="N119" s="201"/>
      <c r="O119" s="201"/>
      <c r="P119" s="202">
        <f>SUM(P120:P124)</f>
        <v>0</v>
      </c>
      <c r="Q119" s="201"/>
      <c r="R119" s="202">
        <f>SUM(R120:R124)</f>
        <v>0</v>
      </c>
      <c r="S119" s="201"/>
      <c r="T119" s="203">
        <f>SUM(T120:T124)</f>
        <v>27.549999999999997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4" t="s">
        <v>80</v>
      </c>
      <c r="AT119" s="205" t="s">
        <v>74</v>
      </c>
      <c r="AU119" s="205" t="s">
        <v>80</v>
      </c>
      <c r="AY119" s="204" t="s">
        <v>107</v>
      </c>
      <c r="BK119" s="206">
        <f>SUM(BK120:BK124)</f>
        <v>0</v>
      </c>
    </row>
    <row r="120" s="2" customFormat="1" ht="24.15" customHeight="1">
      <c r="A120" s="35"/>
      <c r="B120" s="36"/>
      <c r="C120" s="209" t="s">
        <v>80</v>
      </c>
      <c r="D120" s="209" t="s">
        <v>109</v>
      </c>
      <c r="E120" s="210" t="s">
        <v>110</v>
      </c>
      <c r="F120" s="211" t="s">
        <v>111</v>
      </c>
      <c r="G120" s="212" t="s">
        <v>112</v>
      </c>
      <c r="H120" s="213">
        <v>190</v>
      </c>
      <c r="I120" s="214"/>
      <c r="J120" s="213">
        <f>ROUND(I120*H120,3)</f>
        <v>0</v>
      </c>
      <c r="K120" s="215"/>
      <c r="L120" s="41"/>
      <c r="M120" s="216" t="s">
        <v>1</v>
      </c>
      <c r="N120" s="217" t="s">
        <v>41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0.14499999999999999</v>
      </c>
      <c r="T120" s="219">
        <f>S120*H120</f>
        <v>27.549999999999997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113</v>
      </c>
      <c r="AT120" s="220" t="s">
        <v>109</v>
      </c>
      <c r="AU120" s="220" t="s">
        <v>114</v>
      </c>
      <c r="AY120" s="14" t="s">
        <v>107</v>
      </c>
      <c r="BE120" s="221">
        <f>IF(N120="základná",J120,0)</f>
        <v>0</v>
      </c>
      <c r="BF120" s="221">
        <f>IF(N120="znížená",J120,0)</f>
        <v>0</v>
      </c>
      <c r="BG120" s="221">
        <f>IF(N120="zákl. prenesená",J120,0)</f>
        <v>0</v>
      </c>
      <c r="BH120" s="221">
        <f>IF(N120="zníž. prenesená",J120,0)</f>
        <v>0</v>
      </c>
      <c r="BI120" s="221">
        <f>IF(N120="nulová",J120,0)</f>
        <v>0</v>
      </c>
      <c r="BJ120" s="14" t="s">
        <v>114</v>
      </c>
      <c r="BK120" s="222">
        <f>ROUND(I120*H120,3)</f>
        <v>0</v>
      </c>
      <c r="BL120" s="14" t="s">
        <v>113</v>
      </c>
      <c r="BM120" s="220" t="s">
        <v>115</v>
      </c>
    </row>
    <row r="121" s="2" customFormat="1" ht="14.4" customHeight="1">
      <c r="A121" s="35"/>
      <c r="B121" s="36"/>
      <c r="C121" s="209" t="s">
        <v>114</v>
      </c>
      <c r="D121" s="209" t="s">
        <v>109</v>
      </c>
      <c r="E121" s="210" t="s">
        <v>116</v>
      </c>
      <c r="F121" s="211" t="s">
        <v>117</v>
      </c>
      <c r="G121" s="212" t="s">
        <v>118</v>
      </c>
      <c r="H121" s="213">
        <v>11.4</v>
      </c>
      <c r="I121" s="214"/>
      <c r="J121" s="213">
        <f>ROUND(I121*H121,3)</f>
        <v>0</v>
      </c>
      <c r="K121" s="215"/>
      <c r="L121" s="41"/>
      <c r="M121" s="216" t="s">
        <v>1</v>
      </c>
      <c r="N121" s="217" t="s">
        <v>41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113</v>
      </c>
      <c r="AT121" s="220" t="s">
        <v>109</v>
      </c>
      <c r="AU121" s="220" t="s">
        <v>114</v>
      </c>
      <c r="AY121" s="14" t="s">
        <v>107</v>
      </c>
      <c r="BE121" s="221">
        <f>IF(N121="základná",J121,0)</f>
        <v>0</v>
      </c>
      <c r="BF121" s="221">
        <f>IF(N121="znížená",J121,0)</f>
        <v>0</v>
      </c>
      <c r="BG121" s="221">
        <f>IF(N121="zákl. prenesená",J121,0)</f>
        <v>0</v>
      </c>
      <c r="BH121" s="221">
        <f>IF(N121="zníž. prenesená",J121,0)</f>
        <v>0</v>
      </c>
      <c r="BI121" s="221">
        <f>IF(N121="nulová",J121,0)</f>
        <v>0</v>
      </c>
      <c r="BJ121" s="14" t="s">
        <v>114</v>
      </c>
      <c r="BK121" s="222">
        <f>ROUND(I121*H121,3)</f>
        <v>0</v>
      </c>
      <c r="BL121" s="14" t="s">
        <v>113</v>
      </c>
      <c r="BM121" s="220" t="s">
        <v>119</v>
      </c>
    </row>
    <row r="122" s="2" customFormat="1" ht="37.8" customHeight="1">
      <c r="A122" s="35"/>
      <c r="B122" s="36"/>
      <c r="C122" s="209" t="s">
        <v>120</v>
      </c>
      <c r="D122" s="209" t="s">
        <v>109</v>
      </c>
      <c r="E122" s="210" t="s">
        <v>121</v>
      </c>
      <c r="F122" s="211" t="s">
        <v>122</v>
      </c>
      <c r="G122" s="212" t="s">
        <v>118</v>
      </c>
      <c r="H122" s="213">
        <v>3.4199999999999999</v>
      </c>
      <c r="I122" s="214"/>
      <c r="J122" s="213">
        <f>ROUND(I122*H122,3)</f>
        <v>0</v>
      </c>
      <c r="K122" s="215"/>
      <c r="L122" s="41"/>
      <c r="M122" s="216" t="s">
        <v>1</v>
      </c>
      <c r="N122" s="217" t="s">
        <v>41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113</v>
      </c>
      <c r="AT122" s="220" t="s">
        <v>109</v>
      </c>
      <c r="AU122" s="220" t="s">
        <v>114</v>
      </c>
      <c r="AY122" s="14" t="s">
        <v>107</v>
      </c>
      <c r="BE122" s="221">
        <f>IF(N122="základná",J122,0)</f>
        <v>0</v>
      </c>
      <c r="BF122" s="221">
        <f>IF(N122="znížená",J122,0)</f>
        <v>0</v>
      </c>
      <c r="BG122" s="221">
        <f>IF(N122="zákl. prenesená",J122,0)</f>
        <v>0</v>
      </c>
      <c r="BH122" s="221">
        <f>IF(N122="zníž. prenesená",J122,0)</f>
        <v>0</v>
      </c>
      <c r="BI122" s="221">
        <f>IF(N122="nulová",J122,0)</f>
        <v>0</v>
      </c>
      <c r="BJ122" s="14" t="s">
        <v>114</v>
      </c>
      <c r="BK122" s="222">
        <f>ROUND(I122*H122,3)</f>
        <v>0</v>
      </c>
      <c r="BL122" s="14" t="s">
        <v>113</v>
      </c>
      <c r="BM122" s="220" t="s">
        <v>123</v>
      </c>
    </row>
    <row r="123" s="2" customFormat="1" ht="24.15" customHeight="1">
      <c r="A123" s="35"/>
      <c r="B123" s="36"/>
      <c r="C123" s="209" t="s">
        <v>113</v>
      </c>
      <c r="D123" s="209" t="s">
        <v>109</v>
      </c>
      <c r="E123" s="210" t="s">
        <v>124</v>
      </c>
      <c r="F123" s="211" t="s">
        <v>125</v>
      </c>
      <c r="G123" s="212" t="s">
        <v>118</v>
      </c>
      <c r="H123" s="213">
        <v>11.4</v>
      </c>
      <c r="I123" s="214"/>
      <c r="J123" s="213">
        <f>ROUND(I123*H123,3)</f>
        <v>0</v>
      </c>
      <c r="K123" s="215"/>
      <c r="L123" s="41"/>
      <c r="M123" s="216" t="s">
        <v>1</v>
      </c>
      <c r="N123" s="217" t="s">
        <v>41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113</v>
      </c>
      <c r="AT123" s="220" t="s">
        <v>109</v>
      </c>
      <c r="AU123" s="220" t="s">
        <v>114</v>
      </c>
      <c r="AY123" s="14" t="s">
        <v>107</v>
      </c>
      <c r="BE123" s="221">
        <f>IF(N123="základná",J123,0)</f>
        <v>0</v>
      </c>
      <c r="BF123" s="221">
        <f>IF(N123="znížená",J123,0)</f>
        <v>0</v>
      </c>
      <c r="BG123" s="221">
        <f>IF(N123="zákl. prenesená",J123,0)</f>
        <v>0</v>
      </c>
      <c r="BH123" s="221">
        <f>IF(N123="zníž. prenesená",J123,0)</f>
        <v>0</v>
      </c>
      <c r="BI123" s="221">
        <f>IF(N123="nulová",J123,0)</f>
        <v>0</v>
      </c>
      <c r="BJ123" s="14" t="s">
        <v>114</v>
      </c>
      <c r="BK123" s="222">
        <f>ROUND(I123*H123,3)</f>
        <v>0</v>
      </c>
      <c r="BL123" s="14" t="s">
        <v>113</v>
      </c>
      <c r="BM123" s="220" t="s">
        <v>126</v>
      </c>
    </row>
    <row r="124" s="2" customFormat="1" ht="14.4" customHeight="1">
      <c r="A124" s="35"/>
      <c r="B124" s="36"/>
      <c r="C124" s="209" t="s">
        <v>127</v>
      </c>
      <c r="D124" s="209" t="s">
        <v>109</v>
      </c>
      <c r="E124" s="210" t="s">
        <v>128</v>
      </c>
      <c r="F124" s="211" t="s">
        <v>129</v>
      </c>
      <c r="G124" s="212" t="s">
        <v>118</v>
      </c>
      <c r="H124" s="213">
        <v>11.4</v>
      </c>
      <c r="I124" s="214"/>
      <c r="J124" s="213">
        <f>ROUND(I124*H124,3)</f>
        <v>0</v>
      </c>
      <c r="K124" s="215"/>
      <c r="L124" s="41"/>
      <c r="M124" s="216" t="s">
        <v>1</v>
      </c>
      <c r="N124" s="217" t="s">
        <v>41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113</v>
      </c>
      <c r="AT124" s="220" t="s">
        <v>109</v>
      </c>
      <c r="AU124" s="220" t="s">
        <v>114</v>
      </c>
      <c r="AY124" s="14" t="s">
        <v>107</v>
      </c>
      <c r="BE124" s="221">
        <f>IF(N124="základná",J124,0)</f>
        <v>0</v>
      </c>
      <c r="BF124" s="221">
        <f>IF(N124="znížená",J124,0)</f>
        <v>0</v>
      </c>
      <c r="BG124" s="221">
        <f>IF(N124="zákl. prenesená",J124,0)</f>
        <v>0</v>
      </c>
      <c r="BH124" s="221">
        <f>IF(N124="zníž. prenesená",J124,0)</f>
        <v>0</v>
      </c>
      <c r="BI124" s="221">
        <f>IF(N124="nulová",J124,0)</f>
        <v>0</v>
      </c>
      <c r="BJ124" s="14" t="s">
        <v>114</v>
      </c>
      <c r="BK124" s="222">
        <f>ROUND(I124*H124,3)</f>
        <v>0</v>
      </c>
      <c r="BL124" s="14" t="s">
        <v>113</v>
      </c>
      <c r="BM124" s="220" t="s">
        <v>130</v>
      </c>
    </row>
    <row r="125" s="12" customFormat="1" ht="22.8" customHeight="1">
      <c r="A125" s="12"/>
      <c r="B125" s="193"/>
      <c r="C125" s="194"/>
      <c r="D125" s="195" t="s">
        <v>74</v>
      </c>
      <c r="E125" s="207" t="s">
        <v>127</v>
      </c>
      <c r="F125" s="207" t="s">
        <v>131</v>
      </c>
      <c r="G125" s="194"/>
      <c r="H125" s="194"/>
      <c r="I125" s="197"/>
      <c r="J125" s="208">
        <f>BK125</f>
        <v>0</v>
      </c>
      <c r="K125" s="194"/>
      <c r="L125" s="199"/>
      <c r="M125" s="200"/>
      <c r="N125" s="201"/>
      <c r="O125" s="201"/>
      <c r="P125" s="202">
        <f>SUM(P126:P128)</f>
        <v>0</v>
      </c>
      <c r="Q125" s="201"/>
      <c r="R125" s="202">
        <f>SUM(R126:R128)</f>
        <v>49.733376</v>
      </c>
      <c r="S125" s="201"/>
      <c r="T125" s="203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4" t="s">
        <v>80</v>
      </c>
      <c r="AT125" s="205" t="s">
        <v>74</v>
      </c>
      <c r="AU125" s="205" t="s">
        <v>80</v>
      </c>
      <c r="AY125" s="204" t="s">
        <v>107</v>
      </c>
      <c r="BK125" s="206">
        <f>SUM(BK126:BK128)</f>
        <v>0</v>
      </c>
    </row>
    <row r="126" s="2" customFormat="1" ht="24.15" customHeight="1">
      <c r="A126" s="35"/>
      <c r="B126" s="36"/>
      <c r="C126" s="209" t="s">
        <v>132</v>
      </c>
      <c r="D126" s="209" t="s">
        <v>109</v>
      </c>
      <c r="E126" s="210" t="s">
        <v>133</v>
      </c>
      <c r="F126" s="211" t="s">
        <v>134</v>
      </c>
      <c r="G126" s="212" t="s">
        <v>135</v>
      </c>
      <c r="H126" s="213">
        <v>92.400000000000006</v>
      </c>
      <c r="I126" s="214"/>
      <c r="J126" s="213">
        <f>ROUND(I126*H126,3)</f>
        <v>0</v>
      </c>
      <c r="K126" s="215"/>
      <c r="L126" s="41"/>
      <c r="M126" s="216" t="s">
        <v>1</v>
      </c>
      <c r="N126" s="217" t="s">
        <v>41</v>
      </c>
      <c r="O126" s="88"/>
      <c r="P126" s="218">
        <f>O126*H126</f>
        <v>0</v>
      </c>
      <c r="Q126" s="218">
        <v>0.10434</v>
      </c>
      <c r="R126" s="218">
        <f>Q126*H126</f>
        <v>9.6410160000000005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113</v>
      </c>
      <c r="AT126" s="220" t="s">
        <v>109</v>
      </c>
      <c r="AU126" s="220" t="s">
        <v>114</v>
      </c>
      <c r="AY126" s="14" t="s">
        <v>107</v>
      </c>
      <c r="BE126" s="221">
        <f>IF(N126="základná",J126,0)</f>
        <v>0</v>
      </c>
      <c r="BF126" s="221">
        <f>IF(N126="znížená",J126,0)</f>
        <v>0</v>
      </c>
      <c r="BG126" s="221">
        <f>IF(N126="zákl. prenesená",J126,0)</f>
        <v>0</v>
      </c>
      <c r="BH126" s="221">
        <f>IF(N126="zníž. prenesená",J126,0)</f>
        <v>0</v>
      </c>
      <c r="BI126" s="221">
        <f>IF(N126="nulová",J126,0)</f>
        <v>0</v>
      </c>
      <c r="BJ126" s="14" t="s">
        <v>114</v>
      </c>
      <c r="BK126" s="222">
        <f>ROUND(I126*H126,3)</f>
        <v>0</v>
      </c>
      <c r="BL126" s="14" t="s">
        <v>113</v>
      </c>
      <c r="BM126" s="220" t="s">
        <v>136</v>
      </c>
    </row>
    <row r="127" s="2" customFormat="1" ht="24.15" customHeight="1">
      <c r="A127" s="35"/>
      <c r="B127" s="36"/>
      <c r="C127" s="209" t="s">
        <v>137</v>
      </c>
      <c r="D127" s="209" t="s">
        <v>109</v>
      </c>
      <c r="E127" s="210" t="s">
        <v>138</v>
      </c>
      <c r="F127" s="211" t="s">
        <v>139</v>
      </c>
      <c r="G127" s="212" t="s">
        <v>135</v>
      </c>
      <c r="H127" s="213">
        <v>308</v>
      </c>
      <c r="I127" s="214"/>
      <c r="J127" s="213">
        <f>ROUND(I127*H127,3)</f>
        <v>0</v>
      </c>
      <c r="K127" s="215"/>
      <c r="L127" s="41"/>
      <c r="M127" s="216" t="s">
        <v>1</v>
      </c>
      <c r="N127" s="217" t="s">
        <v>41</v>
      </c>
      <c r="O127" s="88"/>
      <c r="P127" s="218">
        <f>O127*H127</f>
        <v>0</v>
      </c>
      <c r="Q127" s="218">
        <v>0.00051000000000000004</v>
      </c>
      <c r="R127" s="218">
        <f>Q127*H127</f>
        <v>0.15708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113</v>
      </c>
      <c r="AT127" s="220" t="s">
        <v>109</v>
      </c>
      <c r="AU127" s="220" t="s">
        <v>114</v>
      </c>
      <c r="AY127" s="14" t="s">
        <v>107</v>
      </c>
      <c r="BE127" s="221">
        <f>IF(N127="základná",J127,0)</f>
        <v>0</v>
      </c>
      <c r="BF127" s="221">
        <f>IF(N127="znížená",J127,0)</f>
        <v>0</v>
      </c>
      <c r="BG127" s="221">
        <f>IF(N127="zákl. prenesená",J127,0)</f>
        <v>0</v>
      </c>
      <c r="BH127" s="221">
        <f>IF(N127="zníž. prenesená",J127,0)</f>
        <v>0</v>
      </c>
      <c r="BI127" s="221">
        <f>IF(N127="nulová",J127,0)</f>
        <v>0</v>
      </c>
      <c r="BJ127" s="14" t="s">
        <v>114</v>
      </c>
      <c r="BK127" s="222">
        <f>ROUND(I127*H127,3)</f>
        <v>0</v>
      </c>
      <c r="BL127" s="14" t="s">
        <v>113</v>
      </c>
      <c r="BM127" s="220" t="s">
        <v>140</v>
      </c>
    </row>
    <row r="128" s="2" customFormat="1" ht="24.15" customHeight="1">
      <c r="A128" s="35"/>
      <c r="B128" s="36"/>
      <c r="C128" s="209" t="s">
        <v>141</v>
      </c>
      <c r="D128" s="209" t="s">
        <v>109</v>
      </c>
      <c r="E128" s="210" t="s">
        <v>142</v>
      </c>
      <c r="F128" s="211" t="s">
        <v>143</v>
      </c>
      <c r="G128" s="212" t="s">
        <v>135</v>
      </c>
      <c r="H128" s="213">
        <v>308</v>
      </c>
      <c r="I128" s="214"/>
      <c r="J128" s="213">
        <f>ROUND(I128*H128,3)</f>
        <v>0</v>
      </c>
      <c r="K128" s="215"/>
      <c r="L128" s="41"/>
      <c r="M128" s="216" t="s">
        <v>1</v>
      </c>
      <c r="N128" s="217" t="s">
        <v>41</v>
      </c>
      <c r="O128" s="88"/>
      <c r="P128" s="218">
        <f>O128*H128</f>
        <v>0</v>
      </c>
      <c r="Q128" s="218">
        <v>0.12966</v>
      </c>
      <c r="R128" s="218">
        <f>Q128*H128</f>
        <v>39.935279999999999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113</v>
      </c>
      <c r="AT128" s="220" t="s">
        <v>109</v>
      </c>
      <c r="AU128" s="220" t="s">
        <v>114</v>
      </c>
      <c r="AY128" s="14" t="s">
        <v>107</v>
      </c>
      <c r="BE128" s="221">
        <f>IF(N128="základná",J128,0)</f>
        <v>0</v>
      </c>
      <c r="BF128" s="221">
        <f>IF(N128="znížená",J128,0)</f>
        <v>0</v>
      </c>
      <c r="BG128" s="221">
        <f>IF(N128="zákl. prenesená",J128,0)</f>
        <v>0</v>
      </c>
      <c r="BH128" s="221">
        <f>IF(N128="zníž. prenesená",J128,0)</f>
        <v>0</v>
      </c>
      <c r="BI128" s="221">
        <f>IF(N128="nulová",J128,0)</f>
        <v>0</v>
      </c>
      <c r="BJ128" s="14" t="s">
        <v>114</v>
      </c>
      <c r="BK128" s="222">
        <f>ROUND(I128*H128,3)</f>
        <v>0</v>
      </c>
      <c r="BL128" s="14" t="s">
        <v>113</v>
      </c>
      <c r="BM128" s="220" t="s">
        <v>144</v>
      </c>
    </row>
    <row r="129" s="12" customFormat="1" ht="22.8" customHeight="1">
      <c r="A129" s="12"/>
      <c r="B129" s="193"/>
      <c r="C129" s="194"/>
      <c r="D129" s="195" t="s">
        <v>74</v>
      </c>
      <c r="E129" s="207" t="s">
        <v>145</v>
      </c>
      <c r="F129" s="207" t="s">
        <v>146</v>
      </c>
      <c r="G129" s="194"/>
      <c r="H129" s="194"/>
      <c r="I129" s="197"/>
      <c r="J129" s="208">
        <f>BK129</f>
        <v>0</v>
      </c>
      <c r="K129" s="194"/>
      <c r="L129" s="199"/>
      <c r="M129" s="200"/>
      <c r="N129" s="201"/>
      <c r="O129" s="201"/>
      <c r="P129" s="202">
        <f>SUM(P130:P136)</f>
        <v>0</v>
      </c>
      <c r="Q129" s="201"/>
      <c r="R129" s="202">
        <f>SUM(R130:R136)</f>
        <v>34.502099999999999</v>
      </c>
      <c r="S129" s="201"/>
      <c r="T129" s="203">
        <f>SUM(T130:T136)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4" t="s">
        <v>80</v>
      </c>
      <c r="AT129" s="205" t="s">
        <v>74</v>
      </c>
      <c r="AU129" s="205" t="s">
        <v>80</v>
      </c>
      <c r="AY129" s="204" t="s">
        <v>107</v>
      </c>
      <c r="BK129" s="206">
        <f>SUM(BK130:BK136)</f>
        <v>0</v>
      </c>
    </row>
    <row r="130" s="2" customFormat="1" ht="24.15" customHeight="1">
      <c r="A130" s="35"/>
      <c r="B130" s="36"/>
      <c r="C130" s="209" t="s">
        <v>145</v>
      </c>
      <c r="D130" s="209" t="s">
        <v>109</v>
      </c>
      <c r="E130" s="210" t="s">
        <v>147</v>
      </c>
      <c r="F130" s="211" t="s">
        <v>148</v>
      </c>
      <c r="G130" s="212" t="s">
        <v>112</v>
      </c>
      <c r="H130" s="213">
        <v>37</v>
      </c>
      <c r="I130" s="214"/>
      <c r="J130" s="213">
        <f>ROUND(I130*H130,3)</f>
        <v>0</v>
      </c>
      <c r="K130" s="215"/>
      <c r="L130" s="41"/>
      <c r="M130" s="216" t="s">
        <v>1</v>
      </c>
      <c r="N130" s="217" t="s">
        <v>41</v>
      </c>
      <c r="O130" s="88"/>
      <c r="P130" s="218">
        <f>O130*H130</f>
        <v>0</v>
      </c>
      <c r="Q130" s="218">
        <v>0.15112999999999999</v>
      </c>
      <c r="R130" s="218">
        <f>Q130*H130</f>
        <v>5.5918099999999997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113</v>
      </c>
      <c r="AT130" s="220" t="s">
        <v>109</v>
      </c>
      <c r="AU130" s="220" t="s">
        <v>114</v>
      </c>
      <c r="AY130" s="14" t="s">
        <v>107</v>
      </c>
      <c r="BE130" s="221">
        <f>IF(N130="základná",J130,0)</f>
        <v>0</v>
      </c>
      <c r="BF130" s="221">
        <f>IF(N130="znížená",J130,0)</f>
        <v>0</v>
      </c>
      <c r="BG130" s="221">
        <f>IF(N130="zákl. prenesená",J130,0)</f>
        <v>0</v>
      </c>
      <c r="BH130" s="221">
        <f>IF(N130="zníž. prenesená",J130,0)</f>
        <v>0</v>
      </c>
      <c r="BI130" s="221">
        <f>IF(N130="nulová",J130,0)</f>
        <v>0</v>
      </c>
      <c r="BJ130" s="14" t="s">
        <v>114</v>
      </c>
      <c r="BK130" s="222">
        <f>ROUND(I130*H130,3)</f>
        <v>0</v>
      </c>
      <c r="BL130" s="14" t="s">
        <v>113</v>
      </c>
      <c r="BM130" s="220" t="s">
        <v>149</v>
      </c>
    </row>
    <row r="131" s="2" customFormat="1" ht="24.15" customHeight="1">
      <c r="A131" s="35"/>
      <c r="B131" s="36"/>
      <c r="C131" s="223" t="s">
        <v>150</v>
      </c>
      <c r="D131" s="223" t="s">
        <v>151</v>
      </c>
      <c r="E131" s="224" t="s">
        <v>152</v>
      </c>
      <c r="F131" s="225" t="s">
        <v>153</v>
      </c>
      <c r="G131" s="226" t="s">
        <v>154</v>
      </c>
      <c r="H131" s="227">
        <v>37.369999999999997</v>
      </c>
      <c r="I131" s="228"/>
      <c r="J131" s="227">
        <f>ROUND(I131*H131,3)</f>
        <v>0</v>
      </c>
      <c r="K131" s="229"/>
      <c r="L131" s="230"/>
      <c r="M131" s="231" t="s">
        <v>1</v>
      </c>
      <c r="N131" s="232" t="s">
        <v>41</v>
      </c>
      <c r="O131" s="88"/>
      <c r="P131" s="218">
        <f>O131*H131</f>
        <v>0</v>
      </c>
      <c r="Q131" s="218">
        <v>0.065000000000000002</v>
      </c>
      <c r="R131" s="218">
        <f>Q131*H131</f>
        <v>2.4290499999999997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141</v>
      </c>
      <c r="AT131" s="220" t="s">
        <v>151</v>
      </c>
      <c r="AU131" s="220" t="s">
        <v>114</v>
      </c>
      <c r="AY131" s="14" t="s">
        <v>107</v>
      </c>
      <c r="BE131" s="221">
        <f>IF(N131="základná",J131,0)</f>
        <v>0</v>
      </c>
      <c r="BF131" s="221">
        <f>IF(N131="znížená",J131,0)</f>
        <v>0</v>
      </c>
      <c r="BG131" s="221">
        <f>IF(N131="zákl. prenesená",J131,0)</f>
        <v>0</v>
      </c>
      <c r="BH131" s="221">
        <f>IF(N131="zníž. prenesená",J131,0)</f>
        <v>0</v>
      </c>
      <c r="BI131" s="221">
        <f>IF(N131="nulová",J131,0)</f>
        <v>0</v>
      </c>
      <c r="BJ131" s="14" t="s">
        <v>114</v>
      </c>
      <c r="BK131" s="222">
        <f>ROUND(I131*H131,3)</f>
        <v>0</v>
      </c>
      <c r="BL131" s="14" t="s">
        <v>113</v>
      </c>
      <c r="BM131" s="220" t="s">
        <v>155</v>
      </c>
    </row>
    <row r="132" s="2" customFormat="1" ht="24.15" customHeight="1">
      <c r="A132" s="35"/>
      <c r="B132" s="36"/>
      <c r="C132" s="209" t="s">
        <v>156</v>
      </c>
      <c r="D132" s="209" t="s">
        <v>109</v>
      </c>
      <c r="E132" s="210" t="s">
        <v>157</v>
      </c>
      <c r="F132" s="211" t="s">
        <v>158</v>
      </c>
      <c r="G132" s="212" t="s">
        <v>112</v>
      </c>
      <c r="H132" s="213">
        <v>153</v>
      </c>
      <c r="I132" s="214"/>
      <c r="J132" s="213">
        <f>ROUND(I132*H132,3)</f>
        <v>0</v>
      </c>
      <c r="K132" s="215"/>
      <c r="L132" s="41"/>
      <c r="M132" s="216" t="s">
        <v>1</v>
      </c>
      <c r="N132" s="217" t="s">
        <v>41</v>
      </c>
      <c r="O132" s="88"/>
      <c r="P132" s="218">
        <f>O132*H132</f>
        <v>0</v>
      </c>
      <c r="Q132" s="218">
        <v>0.12662000000000001</v>
      </c>
      <c r="R132" s="218">
        <f>Q132*H132</f>
        <v>19.372860000000003</v>
      </c>
      <c r="S132" s="218">
        <v>0</v>
      </c>
      <c r="T132" s="21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113</v>
      </c>
      <c r="AT132" s="220" t="s">
        <v>109</v>
      </c>
      <c r="AU132" s="220" t="s">
        <v>114</v>
      </c>
      <c r="AY132" s="14" t="s">
        <v>107</v>
      </c>
      <c r="BE132" s="221">
        <f>IF(N132="základná",J132,0)</f>
        <v>0</v>
      </c>
      <c r="BF132" s="221">
        <f>IF(N132="znížená",J132,0)</f>
        <v>0</v>
      </c>
      <c r="BG132" s="221">
        <f>IF(N132="zákl. prenesená",J132,0)</f>
        <v>0</v>
      </c>
      <c r="BH132" s="221">
        <f>IF(N132="zníž. prenesená",J132,0)</f>
        <v>0</v>
      </c>
      <c r="BI132" s="221">
        <f>IF(N132="nulová",J132,0)</f>
        <v>0</v>
      </c>
      <c r="BJ132" s="14" t="s">
        <v>114</v>
      </c>
      <c r="BK132" s="222">
        <f>ROUND(I132*H132,3)</f>
        <v>0</v>
      </c>
      <c r="BL132" s="14" t="s">
        <v>113</v>
      </c>
      <c r="BM132" s="220" t="s">
        <v>159</v>
      </c>
    </row>
    <row r="133" s="2" customFormat="1" ht="14.4" customHeight="1">
      <c r="A133" s="35"/>
      <c r="B133" s="36"/>
      <c r="C133" s="223" t="s">
        <v>160</v>
      </c>
      <c r="D133" s="223" t="s">
        <v>151</v>
      </c>
      <c r="E133" s="224" t="s">
        <v>161</v>
      </c>
      <c r="F133" s="225" t="s">
        <v>162</v>
      </c>
      <c r="G133" s="226" t="s">
        <v>154</v>
      </c>
      <c r="H133" s="227">
        <v>154.53</v>
      </c>
      <c r="I133" s="228"/>
      <c r="J133" s="227">
        <f>ROUND(I133*H133,3)</f>
        <v>0</v>
      </c>
      <c r="K133" s="229"/>
      <c r="L133" s="230"/>
      <c r="M133" s="231" t="s">
        <v>1</v>
      </c>
      <c r="N133" s="232" t="s">
        <v>41</v>
      </c>
      <c r="O133" s="88"/>
      <c r="P133" s="218">
        <f>O133*H133</f>
        <v>0</v>
      </c>
      <c r="Q133" s="218">
        <v>0.045999999999999999</v>
      </c>
      <c r="R133" s="218">
        <f>Q133*H133</f>
        <v>7.1083800000000004</v>
      </c>
      <c r="S133" s="218">
        <v>0</v>
      </c>
      <c r="T133" s="21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141</v>
      </c>
      <c r="AT133" s="220" t="s">
        <v>151</v>
      </c>
      <c r="AU133" s="220" t="s">
        <v>114</v>
      </c>
      <c r="AY133" s="14" t="s">
        <v>107</v>
      </c>
      <c r="BE133" s="221">
        <f>IF(N133="základná",J133,0)</f>
        <v>0</v>
      </c>
      <c r="BF133" s="221">
        <f>IF(N133="znížená",J133,0)</f>
        <v>0</v>
      </c>
      <c r="BG133" s="221">
        <f>IF(N133="zákl. prenesená",J133,0)</f>
        <v>0</v>
      </c>
      <c r="BH133" s="221">
        <f>IF(N133="zníž. prenesená",J133,0)</f>
        <v>0</v>
      </c>
      <c r="BI133" s="221">
        <f>IF(N133="nulová",J133,0)</f>
        <v>0</v>
      </c>
      <c r="BJ133" s="14" t="s">
        <v>114</v>
      </c>
      <c r="BK133" s="222">
        <f>ROUND(I133*H133,3)</f>
        <v>0</v>
      </c>
      <c r="BL133" s="14" t="s">
        <v>113</v>
      </c>
      <c r="BM133" s="220" t="s">
        <v>163</v>
      </c>
    </row>
    <row r="134" s="2" customFormat="1" ht="24.15" customHeight="1">
      <c r="A134" s="35"/>
      <c r="B134" s="36"/>
      <c r="C134" s="209" t="s">
        <v>164</v>
      </c>
      <c r="D134" s="209" t="s">
        <v>109</v>
      </c>
      <c r="E134" s="210" t="s">
        <v>165</v>
      </c>
      <c r="F134" s="211" t="s">
        <v>166</v>
      </c>
      <c r="G134" s="212" t="s">
        <v>112</v>
      </c>
      <c r="H134" s="213">
        <v>17</v>
      </c>
      <c r="I134" s="214"/>
      <c r="J134" s="213">
        <f>ROUND(I134*H134,3)</f>
        <v>0</v>
      </c>
      <c r="K134" s="215"/>
      <c r="L134" s="41"/>
      <c r="M134" s="216" t="s">
        <v>1</v>
      </c>
      <c r="N134" s="217" t="s">
        <v>41</v>
      </c>
      <c r="O134" s="88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0" t="s">
        <v>113</v>
      </c>
      <c r="AT134" s="220" t="s">
        <v>109</v>
      </c>
      <c r="AU134" s="220" t="s">
        <v>114</v>
      </c>
      <c r="AY134" s="14" t="s">
        <v>107</v>
      </c>
      <c r="BE134" s="221">
        <f>IF(N134="základná",J134,0)</f>
        <v>0</v>
      </c>
      <c r="BF134" s="221">
        <f>IF(N134="znížená",J134,0)</f>
        <v>0</v>
      </c>
      <c r="BG134" s="221">
        <f>IF(N134="zákl. prenesená",J134,0)</f>
        <v>0</v>
      </c>
      <c r="BH134" s="221">
        <f>IF(N134="zníž. prenesená",J134,0)</f>
        <v>0</v>
      </c>
      <c r="BI134" s="221">
        <f>IF(N134="nulová",J134,0)</f>
        <v>0</v>
      </c>
      <c r="BJ134" s="14" t="s">
        <v>114</v>
      </c>
      <c r="BK134" s="222">
        <f>ROUND(I134*H134,3)</f>
        <v>0</v>
      </c>
      <c r="BL134" s="14" t="s">
        <v>113</v>
      </c>
      <c r="BM134" s="220" t="s">
        <v>167</v>
      </c>
    </row>
    <row r="135" s="2" customFormat="1" ht="24.15" customHeight="1">
      <c r="A135" s="35"/>
      <c r="B135" s="36"/>
      <c r="C135" s="209" t="s">
        <v>168</v>
      </c>
      <c r="D135" s="209" t="s">
        <v>109</v>
      </c>
      <c r="E135" s="210" t="s">
        <v>169</v>
      </c>
      <c r="F135" s="211" t="s">
        <v>170</v>
      </c>
      <c r="G135" s="212" t="s">
        <v>135</v>
      </c>
      <c r="H135" s="213">
        <v>308</v>
      </c>
      <c r="I135" s="214"/>
      <c r="J135" s="213">
        <f>ROUND(I135*H135,3)</f>
        <v>0</v>
      </c>
      <c r="K135" s="215"/>
      <c r="L135" s="41"/>
      <c r="M135" s="216" t="s">
        <v>1</v>
      </c>
      <c r="N135" s="217" t="s">
        <v>41</v>
      </c>
      <c r="O135" s="88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0" t="s">
        <v>113</v>
      </c>
      <c r="AT135" s="220" t="s">
        <v>109</v>
      </c>
      <c r="AU135" s="220" t="s">
        <v>114</v>
      </c>
      <c r="AY135" s="14" t="s">
        <v>107</v>
      </c>
      <c r="BE135" s="221">
        <f>IF(N135="základná",J135,0)</f>
        <v>0</v>
      </c>
      <c r="BF135" s="221">
        <f>IF(N135="znížená",J135,0)</f>
        <v>0</v>
      </c>
      <c r="BG135" s="221">
        <f>IF(N135="zákl. prenesená",J135,0)</f>
        <v>0</v>
      </c>
      <c r="BH135" s="221">
        <f>IF(N135="zníž. prenesená",J135,0)</f>
        <v>0</v>
      </c>
      <c r="BI135" s="221">
        <f>IF(N135="nulová",J135,0)</f>
        <v>0</v>
      </c>
      <c r="BJ135" s="14" t="s">
        <v>114</v>
      </c>
      <c r="BK135" s="222">
        <f>ROUND(I135*H135,3)</f>
        <v>0</v>
      </c>
      <c r="BL135" s="14" t="s">
        <v>113</v>
      </c>
      <c r="BM135" s="220" t="s">
        <v>171</v>
      </c>
    </row>
    <row r="136" s="2" customFormat="1" ht="24.15" customHeight="1">
      <c r="A136" s="35"/>
      <c r="B136" s="36"/>
      <c r="C136" s="209" t="s">
        <v>172</v>
      </c>
      <c r="D136" s="209" t="s">
        <v>109</v>
      </c>
      <c r="E136" s="210" t="s">
        <v>173</v>
      </c>
      <c r="F136" s="211" t="s">
        <v>174</v>
      </c>
      <c r="G136" s="212" t="s">
        <v>175</v>
      </c>
      <c r="H136" s="213">
        <v>27.550000000000001</v>
      </c>
      <c r="I136" s="214"/>
      <c r="J136" s="213">
        <f>ROUND(I136*H136,3)</f>
        <v>0</v>
      </c>
      <c r="K136" s="215"/>
      <c r="L136" s="41"/>
      <c r="M136" s="216" t="s">
        <v>1</v>
      </c>
      <c r="N136" s="217" t="s">
        <v>41</v>
      </c>
      <c r="O136" s="88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0" t="s">
        <v>113</v>
      </c>
      <c r="AT136" s="220" t="s">
        <v>109</v>
      </c>
      <c r="AU136" s="220" t="s">
        <v>114</v>
      </c>
      <c r="AY136" s="14" t="s">
        <v>107</v>
      </c>
      <c r="BE136" s="221">
        <f>IF(N136="základná",J136,0)</f>
        <v>0</v>
      </c>
      <c r="BF136" s="221">
        <f>IF(N136="znížená",J136,0)</f>
        <v>0</v>
      </c>
      <c r="BG136" s="221">
        <f>IF(N136="zákl. prenesená",J136,0)</f>
        <v>0</v>
      </c>
      <c r="BH136" s="221">
        <f>IF(N136="zníž. prenesená",J136,0)</f>
        <v>0</v>
      </c>
      <c r="BI136" s="221">
        <f>IF(N136="nulová",J136,0)</f>
        <v>0</v>
      </c>
      <c r="BJ136" s="14" t="s">
        <v>114</v>
      </c>
      <c r="BK136" s="222">
        <f>ROUND(I136*H136,3)</f>
        <v>0</v>
      </c>
      <c r="BL136" s="14" t="s">
        <v>113</v>
      </c>
      <c r="BM136" s="220" t="s">
        <v>176</v>
      </c>
    </row>
    <row r="137" s="12" customFormat="1" ht="22.8" customHeight="1">
      <c r="A137" s="12"/>
      <c r="B137" s="193"/>
      <c r="C137" s="194"/>
      <c r="D137" s="195" t="s">
        <v>74</v>
      </c>
      <c r="E137" s="207" t="s">
        <v>177</v>
      </c>
      <c r="F137" s="207" t="s">
        <v>178</v>
      </c>
      <c r="G137" s="194"/>
      <c r="H137" s="194"/>
      <c r="I137" s="197"/>
      <c r="J137" s="208">
        <f>BK137</f>
        <v>0</v>
      </c>
      <c r="K137" s="194"/>
      <c r="L137" s="199"/>
      <c r="M137" s="200"/>
      <c r="N137" s="201"/>
      <c r="O137" s="201"/>
      <c r="P137" s="202">
        <f>P138</f>
        <v>0</v>
      </c>
      <c r="Q137" s="201"/>
      <c r="R137" s="202">
        <f>R138</f>
        <v>0</v>
      </c>
      <c r="S137" s="201"/>
      <c r="T137" s="203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4" t="s">
        <v>80</v>
      </c>
      <c r="AT137" s="205" t="s">
        <v>74</v>
      </c>
      <c r="AU137" s="205" t="s">
        <v>80</v>
      </c>
      <c r="AY137" s="204" t="s">
        <v>107</v>
      </c>
      <c r="BK137" s="206">
        <f>BK138</f>
        <v>0</v>
      </c>
    </row>
    <row r="138" s="2" customFormat="1" ht="24.15" customHeight="1">
      <c r="A138" s="35"/>
      <c r="B138" s="36"/>
      <c r="C138" s="209" t="s">
        <v>179</v>
      </c>
      <c r="D138" s="209" t="s">
        <v>109</v>
      </c>
      <c r="E138" s="210" t="s">
        <v>180</v>
      </c>
      <c r="F138" s="211" t="s">
        <v>181</v>
      </c>
      <c r="G138" s="212" t="s">
        <v>175</v>
      </c>
      <c r="H138" s="213">
        <v>84.234999999999999</v>
      </c>
      <c r="I138" s="214"/>
      <c r="J138" s="213">
        <f>ROUND(I138*H138,3)</f>
        <v>0</v>
      </c>
      <c r="K138" s="215"/>
      <c r="L138" s="41"/>
      <c r="M138" s="233" t="s">
        <v>1</v>
      </c>
      <c r="N138" s="234" t="s">
        <v>41</v>
      </c>
      <c r="O138" s="235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0" t="s">
        <v>113</v>
      </c>
      <c r="AT138" s="220" t="s">
        <v>109</v>
      </c>
      <c r="AU138" s="220" t="s">
        <v>114</v>
      </c>
      <c r="AY138" s="14" t="s">
        <v>107</v>
      </c>
      <c r="BE138" s="221">
        <f>IF(N138="základná",J138,0)</f>
        <v>0</v>
      </c>
      <c r="BF138" s="221">
        <f>IF(N138="znížená",J138,0)</f>
        <v>0</v>
      </c>
      <c r="BG138" s="221">
        <f>IF(N138="zákl. prenesená",J138,0)</f>
        <v>0</v>
      </c>
      <c r="BH138" s="221">
        <f>IF(N138="zníž. prenesená",J138,0)</f>
        <v>0</v>
      </c>
      <c r="BI138" s="221">
        <f>IF(N138="nulová",J138,0)</f>
        <v>0</v>
      </c>
      <c r="BJ138" s="14" t="s">
        <v>114</v>
      </c>
      <c r="BK138" s="222">
        <f>ROUND(I138*H138,3)</f>
        <v>0</v>
      </c>
      <c r="BL138" s="14" t="s">
        <v>113</v>
      </c>
      <c r="BM138" s="220" t="s">
        <v>182</v>
      </c>
    </row>
    <row r="139" s="2" customFormat="1" ht="6.96" customHeight="1">
      <c r="A139" s="35"/>
      <c r="B139" s="63"/>
      <c r="C139" s="64"/>
      <c r="D139" s="64"/>
      <c r="E139" s="64"/>
      <c r="F139" s="64"/>
      <c r="G139" s="64"/>
      <c r="H139" s="64"/>
      <c r="I139" s="64"/>
      <c r="J139" s="64"/>
      <c r="K139" s="64"/>
      <c r="L139" s="41"/>
      <c r="M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</sheetData>
  <sheetProtection sheet="1" autoFilter="0" formatColumns="0" formatRows="0" objects="1" scenarios="1" spinCount="100000" saltValue="tSsJZmxxPafZLX+MMDtUs7V7T0EdFpQKEkd1WmpCoAUig94Hz7OEVTakfYkHqOuAc3UayOyvEaHmkLPIsmu0zg==" hashValue="iqOTepxM/W0MBOTAiB7a1zQqcp7YDx6qwNTBxNQbt8qAMUZ9kVLauSLakbbD7zZPOkTZ17AgpEw7F0fohl45Ew==" algorithmName="SHA-512" password="CC35"/>
  <autoFilter ref="C116:K138"/>
  <mergeCells count="6">
    <mergeCell ref="E7:H7"/>
    <mergeCell ref="E16:H16"/>
    <mergeCell ref="E25:H25"/>
    <mergeCell ref="E85:H85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DESKTOP-2OLC6KV\Michal Macura</dc:creator>
  <cp:lastModifiedBy>DESKTOP-2OLC6KV\Michal Macura</cp:lastModifiedBy>
  <dcterms:created xsi:type="dcterms:W3CDTF">2021-04-07T18:02:26Z</dcterms:created>
  <dcterms:modified xsi:type="dcterms:W3CDTF">2021-04-07T18:02:32Z</dcterms:modified>
</cp:coreProperties>
</file>